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cs 2021-2022\Konsolideerimine 2022\"/>
    </mc:Choice>
  </mc:AlternateContent>
  <xr:revisionPtr revIDLastSave="0" documentId="13_ncr:1_{8488038A-ECAD-4EDA-A891-724A51C43D6B}" xr6:coauthVersionLast="47" xr6:coauthVersionMax="47" xr10:uidLastSave="{00000000-0000-0000-0000-000000000000}"/>
  <bookViews>
    <workbookView xWindow="22260" yWindow="555" windowWidth="12945" windowHeight="20490" xr2:uid="{00000000-000D-0000-FFFF-FFFF00000000}"/>
  </bookViews>
  <sheets>
    <sheet name="Bilanss" sheetId="1" r:id="rId1"/>
    <sheet name="Profit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5" i="4" l="1"/>
  <c r="I11" i="4"/>
  <c r="I78" i="1"/>
  <c r="I66" i="1"/>
  <c r="I56" i="1"/>
  <c r="I42" i="1"/>
  <c r="I35" i="1"/>
  <c r="I18" i="1"/>
  <c r="J78" i="1"/>
  <c r="J66" i="1"/>
  <c r="J56" i="1"/>
  <c r="J42" i="1"/>
  <c r="J35" i="1"/>
  <c r="J18" i="1"/>
  <c r="J15" i="4"/>
  <c r="J11" i="4"/>
  <c r="J24" i="4" s="1"/>
  <c r="J28" i="4" s="1"/>
  <c r="K42" i="1"/>
  <c r="L11" i="4"/>
  <c r="L15" i="4"/>
  <c r="L78" i="1"/>
  <c r="L66" i="1"/>
  <c r="L56" i="1"/>
  <c r="L35" i="1"/>
  <c r="L18" i="1"/>
  <c r="J67" i="1" l="1"/>
  <c r="J79" i="1" s="1"/>
  <c r="J36" i="1"/>
  <c r="I67" i="1"/>
  <c r="I79" i="1" s="1"/>
  <c r="I36" i="1"/>
  <c r="I24" i="4"/>
  <c r="I28" i="4" s="1"/>
  <c r="L36" i="1"/>
  <c r="L67" i="1"/>
  <c r="L79" i="1" s="1"/>
  <c r="L24" i="4"/>
  <c r="L28" i="4" s="1"/>
  <c r="M78" i="1"/>
  <c r="M66" i="1"/>
  <c r="M56" i="1"/>
  <c r="M67" i="1" s="1"/>
  <c r="M35" i="1"/>
  <c r="M18" i="1"/>
  <c r="M36" i="1" l="1"/>
  <c r="M79" i="1"/>
  <c r="M19" i="4"/>
  <c r="M15" i="4"/>
  <c r="M11" i="4"/>
  <c r="M24" i="4" l="1"/>
  <c r="M28" i="4" s="1"/>
  <c r="K35" i="1"/>
  <c r="K11" i="4"/>
  <c r="K15" i="4"/>
  <c r="K78" i="1"/>
  <c r="K56" i="1"/>
  <c r="K66" i="1"/>
  <c r="K18" i="1"/>
  <c r="K67" i="1" l="1"/>
  <c r="K79" i="1" s="1"/>
  <c r="K36" i="1"/>
  <c r="K24" i="4"/>
  <c r="K28" i="4" s="1"/>
</calcChain>
</file>

<file path=xl/sharedStrings.xml><?xml version="1.0" encoding="utf-8"?>
<sst xmlns="http://schemas.openxmlformats.org/spreadsheetml/2006/main" count="208" uniqueCount="177">
  <si>
    <t>Balance sheet</t>
  </si>
  <si>
    <t>Баланс</t>
  </si>
  <si>
    <t>Bilanss</t>
  </si>
  <si>
    <t>ASSETS</t>
  </si>
  <si>
    <t>АКТИВЫ</t>
  </si>
  <si>
    <t>VARAD</t>
  </si>
  <si>
    <t>Current assets</t>
  </si>
  <si>
    <t>Оборотные средства</t>
  </si>
  <si>
    <t>Käibevara</t>
  </si>
  <si>
    <t>Cash</t>
  </si>
  <si>
    <t>Деньги</t>
  </si>
  <si>
    <t>Raha</t>
  </si>
  <si>
    <t>Short-term financial investments</t>
  </si>
  <si>
    <t>Краткосрочные финансовые инвестиции</t>
  </si>
  <si>
    <t>Lühiajalised finantsinvesteeringud</t>
  </si>
  <si>
    <t>Receivables and prepayments</t>
  </si>
  <si>
    <t>Требования и предоплаты</t>
  </si>
  <si>
    <t>Nõuded ja ettemaksed</t>
  </si>
  <si>
    <t>Total current assets</t>
  </si>
  <si>
    <t>Inventories</t>
  </si>
  <si>
    <t>Запасы</t>
  </si>
  <si>
    <t>Varud</t>
  </si>
  <si>
    <t>Всего оборотные средства</t>
  </si>
  <si>
    <t>Käibevara kokku</t>
  </si>
  <si>
    <t>Fixed assets</t>
  </si>
  <si>
    <t>Основные средства</t>
  </si>
  <si>
    <t>Põhivara</t>
  </si>
  <si>
    <t>Shares of subsidiary companies</t>
  </si>
  <si>
    <t>Акции и паи дочерних предприятий</t>
  </si>
  <si>
    <t>Акции и паи связных предприятий</t>
  </si>
  <si>
    <t>Sidusettevõtete aktsiad või osad</t>
  </si>
  <si>
    <t>Долгосрочные требования</t>
  </si>
  <si>
    <t>Investment properties</t>
  </si>
  <si>
    <t>Инвестиции в недвижимость</t>
  </si>
  <si>
    <t>Kinnisvarainvesteeringud</t>
  </si>
  <si>
    <t>Материальные основные средства</t>
  </si>
  <si>
    <t>Materiaalne põhivara</t>
  </si>
  <si>
    <t>Intagible fixed assets</t>
  </si>
  <si>
    <t>Нематериальное основное имущество</t>
  </si>
  <si>
    <t>Immateriaalne põhivara</t>
  </si>
  <si>
    <t>Total fixed assets</t>
  </si>
  <si>
    <t>Основные средства всего</t>
  </si>
  <si>
    <t>Põhivara kokku</t>
  </si>
  <si>
    <t>TOTAL ASSETS</t>
  </si>
  <si>
    <t>Всего АКТИВЫ</t>
  </si>
  <si>
    <t>VARAD KOKKU</t>
  </si>
  <si>
    <t>LIABILITIES AND OWNER`S EQUITY</t>
  </si>
  <si>
    <t>ОБЯЗАТЕЛЬСТВА И СОБСТВЕННЫЙ КАПИТАЛ</t>
  </si>
  <si>
    <t>KOHUSTUSED JA OMAKAPITAL</t>
  </si>
  <si>
    <t xml:space="preserve">LIABILITIES </t>
  </si>
  <si>
    <t xml:space="preserve">ОБЯЗАТЕЛЬСТВА </t>
  </si>
  <si>
    <t>KOHUSTUSED</t>
  </si>
  <si>
    <t>Short-term liabilities</t>
  </si>
  <si>
    <t>Краткосрочные обязательства</t>
  </si>
  <si>
    <t>Lühiajalised kohustused</t>
  </si>
  <si>
    <t>Loan obligations</t>
  </si>
  <si>
    <t>Обязательства по кредитам</t>
  </si>
  <si>
    <t>Laenukohustused</t>
  </si>
  <si>
    <t>Payables and prepayments</t>
  </si>
  <si>
    <t>Долги и предоплаты</t>
  </si>
  <si>
    <t>Võlad ja ettemaksed</t>
  </si>
  <si>
    <t>Short-term provisions</t>
  </si>
  <si>
    <t>Краткосрочные отчисления</t>
  </si>
  <si>
    <t>Lühiajalised eraldised</t>
  </si>
  <si>
    <t>Total short-term liabilities</t>
  </si>
  <si>
    <t>Всего краткосрочные обязательства</t>
  </si>
  <si>
    <t>Lühiajalised kohustused kokku</t>
  </si>
  <si>
    <t>Long-term liabilities</t>
  </si>
  <si>
    <t>Долгосрочные обязательства</t>
  </si>
  <si>
    <t>Pikaajalised kohustused</t>
  </si>
  <si>
    <t>Долгосрочные обязательства по кредитам</t>
  </si>
  <si>
    <t>Other long-term payables</t>
  </si>
  <si>
    <t>Прочие долгосрочные обязательства</t>
  </si>
  <si>
    <t>Muud pikaajalised võlad</t>
  </si>
  <si>
    <t>Long-term provisions</t>
  </si>
  <si>
    <t>Долгосрочные отчисления</t>
  </si>
  <si>
    <t>Pikaajalised eraldised</t>
  </si>
  <si>
    <t>Total long-term liabilities</t>
  </si>
  <si>
    <t>Всего долгосрочные обязательства</t>
  </si>
  <si>
    <t>Pikaajalised kohustused kokku</t>
  </si>
  <si>
    <t>TOTAL LIABILITIES</t>
  </si>
  <si>
    <t>ВСЕГО ОБЯЗАТЕЛЬСТВА</t>
  </si>
  <si>
    <t>KOHUSTUSED KOKKU</t>
  </si>
  <si>
    <t xml:space="preserve">EQUITY  </t>
  </si>
  <si>
    <t>СОБСТВЕННЫЙ КАПИТАЛ</t>
  </si>
  <si>
    <t xml:space="preserve">OMAKAPITAL  </t>
  </si>
  <si>
    <t>Share capital</t>
  </si>
  <si>
    <t>Акционерный капитал</t>
  </si>
  <si>
    <t>Aktsiakapital</t>
  </si>
  <si>
    <t>Ажио</t>
  </si>
  <si>
    <t>Ülekurss</t>
  </si>
  <si>
    <t xml:space="preserve">Own stocks </t>
  </si>
  <si>
    <t>Трезор-акции</t>
  </si>
  <si>
    <t xml:space="preserve">Oma aktsiad </t>
  </si>
  <si>
    <t>Statutory capital reserve</t>
  </si>
  <si>
    <t>Обязательный резерв капитала</t>
  </si>
  <si>
    <t>Kohustuslik reservkapital</t>
  </si>
  <si>
    <t>Other reserves</t>
  </si>
  <si>
    <t>Прочие резервы</t>
  </si>
  <si>
    <t>Muud reservid</t>
  </si>
  <si>
    <t>Retained profit (loss) of the previous periods</t>
  </si>
  <si>
    <t>Нераспределенная прибыль (убыток) предыдущих периодов</t>
  </si>
  <si>
    <t>Eelmiste perioodide jaotamata kasum (kahjum)</t>
  </si>
  <si>
    <t>Profit (loss) for the reporting period</t>
  </si>
  <si>
    <t>Прибыль (убыток) отчетного периода</t>
  </si>
  <si>
    <t>Aruandeaasta kasum (kahjum)</t>
  </si>
  <si>
    <t>Total equity</t>
  </si>
  <si>
    <t>Всего собственный капитал</t>
  </si>
  <si>
    <t>Omakapital kokku</t>
  </si>
  <si>
    <t>TOTAL LIABILITIES AND EQUITY</t>
  </si>
  <si>
    <t>KOHUSTUSED JA OMAKAPITAL KOKKU</t>
  </si>
  <si>
    <t>Placet Group OU</t>
  </si>
  <si>
    <t>Reg.nr 11198910</t>
  </si>
  <si>
    <t xml:space="preserve">Income statements </t>
  </si>
  <si>
    <t>Отчет о прибыли</t>
  </si>
  <si>
    <t xml:space="preserve">Kasumiaruanne </t>
  </si>
  <si>
    <t>Реализация</t>
  </si>
  <si>
    <t>Прочие коммерческие доходы</t>
  </si>
  <si>
    <t>Muud äritulud</t>
  </si>
  <si>
    <t xml:space="preserve">Капитализированные расходы для изготовления собственных основных средств </t>
  </si>
  <si>
    <t>Товары, сырье и материалы, услуги</t>
  </si>
  <si>
    <t>Прочие расходы от основной деятельности</t>
  </si>
  <si>
    <t>Расходы по рабочей силе</t>
  </si>
  <si>
    <t>Depreciation and impairment of fixed assets</t>
  </si>
  <si>
    <t>Износ и понижение ценности основных средств</t>
  </si>
  <si>
    <t>Põhivara kulum ja väärtuse langus</t>
  </si>
  <si>
    <t>Прочие коммерческие расходы</t>
  </si>
  <si>
    <t>Muud ärikulud</t>
  </si>
  <si>
    <t>Прибыль (убыток) до налогообложения</t>
  </si>
  <si>
    <t>Income tax</t>
  </si>
  <si>
    <t>Подоходный налог</t>
  </si>
  <si>
    <t>Tulumaks</t>
  </si>
  <si>
    <t>Чистая прибыль (убыток) отчетного периода</t>
  </si>
  <si>
    <t>Intressitulud</t>
  </si>
  <si>
    <t>Intresskulud</t>
  </si>
  <si>
    <t>Puhas intressitulu</t>
  </si>
  <si>
    <t>Muud finantstulud ja  -kulud</t>
  </si>
  <si>
    <t>Mitmesugused tegevuskulud</t>
  </si>
  <si>
    <t xml:space="preserve">Tööjõu kulud </t>
  </si>
  <si>
    <t>Investeeringud tütar- ja sidusettevõtjatesse</t>
  </si>
  <si>
    <t>Finantsinvesteeringud</t>
  </si>
  <si>
    <t>Placet Group</t>
  </si>
  <si>
    <t>Nordecum UAB</t>
  </si>
  <si>
    <t>ITM Inkasso UAB</t>
  </si>
  <si>
    <t>Nordecum Spolka</t>
  </si>
  <si>
    <t>Realiseerimata kursivahed</t>
  </si>
  <si>
    <t>Interest revenue</t>
  </si>
  <si>
    <t>Interest expenses</t>
  </si>
  <si>
    <t>Teenustasu tulud</t>
  </si>
  <si>
    <t>Teenustasu kulud</t>
  </si>
  <si>
    <t>Puhas teenustasutulu</t>
  </si>
  <si>
    <t>Other financial income and expenses</t>
  </si>
  <si>
    <t>Other income</t>
  </si>
  <si>
    <t>Employment expense</t>
  </si>
  <si>
    <t>Other expense</t>
  </si>
  <si>
    <t>Profit (loss) before  tax</t>
  </si>
  <si>
    <r>
      <t xml:space="preserve">Kasum </t>
    </r>
    <r>
      <rPr>
        <b/>
        <sz val="10"/>
        <color indexed="8"/>
        <rFont val="Times New Roman"/>
        <family val="1"/>
      </rPr>
      <t xml:space="preserve"> enne tulumaksustamist</t>
    </r>
  </si>
  <si>
    <t>Annual period profit (loss)</t>
  </si>
  <si>
    <t xml:space="preserve">Aruandeaasta puhaskasum </t>
  </si>
  <si>
    <t>2018</t>
  </si>
  <si>
    <t>31.12.2018</t>
  </si>
  <si>
    <t>(konsolideeritud)</t>
  </si>
  <si>
    <t>2019</t>
  </si>
  <si>
    <t xml:space="preserve">2020 </t>
  </si>
  <si>
    <t>2021</t>
  </si>
  <si>
    <t>(consolidated, unaudited)</t>
  </si>
  <si>
    <t>Finacial investments</t>
  </si>
  <si>
    <t>Property, plant and equipment</t>
  </si>
  <si>
    <t>Loan liabilities</t>
  </si>
  <si>
    <t>Share premium</t>
  </si>
  <si>
    <t>Unrealised exchange rate</t>
  </si>
  <si>
    <t>Net interest income</t>
  </si>
  <si>
    <t>Service fee income</t>
  </si>
  <si>
    <t>Service fee expenses</t>
  </si>
  <si>
    <t>Net service fee income</t>
  </si>
  <si>
    <t>Other operating expense</t>
  </si>
  <si>
    <t>6 month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</si>
</sst>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0"/>
      <name val="Arial Cyr"/>
      <charset val="204"/>
    </font>
    <font>
      <sz val="10"/>
      <name val="Times New Roman"/>
      <family val="1"/>
      <charset val="204"/>
    </font>
    <font>
      <b/>
      <i/>
      <u/>
      <sz val="10"/>
      <name val="Arial Cyr"/>
      <charset val="186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</font>
    <font>
      <sz val="10"/>
      <color indexed="10"/>
      <name val="Times New Roman"/>
      <family val="1"/>
    </font>
    <font>
      <sz val="10"/>
      <name val="Arial Cyr"/>
      <charset val="204"/>
    </font>
    <font>
      <b/>
      <sz val="12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i/>
      <sz val="10"/>
      <name val="Times New Roman"/>
      <family val="1"/>
      <charset val="186"/>
    </font>
    <font>
      <i/>
      <sz val="10"/>
      <color indexed="8"/>
      <name val="Times New Roman"/>
      <family val="1"/>
      <charset val="186"/>
    </font>
    <font>
      <sz val="10"/>
      <name val="Arial"/>
      <family val="2"/>
      <charset val="186"/>
    </font>
    <font>
      <b/>
      <sz val="10"/>
      <color indexed="8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23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23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right" wrapText="1"/>
    </xf>
    <xf numFmtId="3" fontId="1" fillId="0" borderId="0" xfId="0" applyNumberFormat="1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4" fillId="0" borderId="3" xfId="0" applyFont="1" applyBorder="1"/>
    <xf numFmtId="0" fontId="1" fillId="0" borderId="3" xfId="0" applyFont="1" applyBorder="1"/>
    <xf numFmtId="3" fontId="4" fillId="0" borderId="3" xfId="0" applyNumberFormat="1" applyFont="1" applyBorder="1"/>
    <xf numFmtId="0" fontId="5" fillId="0" borderId="0" xfId="0" applyFont="1"/>
    <xf numFmtId="3" fontId="4" fillId="0" borderId="1" xfId="0" applyNumberFormat="1" applyFont="1" applyBorder="1"/>
    <xf numFmtId="3" fontId="4" fillId="0" borderId="0" xfId="0" applyNumberFormat="1" applyFont="1"/>
    <xf numFmtId="3" fontId="1" fillId="0" borderId="1" xfId="0" applyNumberFormat="1" applyFont="1" applyBorder="1"/>
    <xf numFmtId="0" fontId="4" fillId="0" borderId="2" xfId="0" applyFont="1" applyBorder="1"/>
    <xf numFmtId="0" fontId="4" fillId="0" borderId="4" xfId="0" applyFont="1" applyBorder="1"/>
    <xf numFmtId="0" fontId="1" fillId="0" borderId="4" xfId="0" applyFont="1" applyBorder="1"/>
    <xf numFmtId="3" fontId="4" fillId="0" borderId="4" xfId="0" applyNumberFormat="1" applyFont="1" applyBorder="1"/>
    <xf numFmtId="0" fontId="8" fillId="0" borderId="0" xfId="0" applyFont="1"/>
    <xf numFmtId="49" fontId="1" fillId="0" borderId="2" xfId="0" applyNumberFormat="1" applyFont="1" applyBorder="1" applyAlignment="1">
      <alignment horizontal="right"/>
    </xf>
    <xf numFmtId="0" fontId="1" fillId="0" borderId="0" xfId="0" applyFont="1" applyAlignment="1">
      <alignment horizontal="right" wrapText="1"/>
    </xf>
    <xf numFmtId="14" fontId="1" fillId="0" borderId="0" xfId="0" applyNumberFormat="1" applyFont="1"/>
    <xf numFmtId="3" fontId="10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3" fontId="11" fillId="0" borderId="3" xfId="0" applyNumberFormat="1" applyFont="1" applyBorder="1" applyAlignment="1">
      <alignment horizontal="right"/>
    </xf>
    <xf numFmtId="3" fontId="6" fillId="0" borderId="0" xfId="0" applyNumberFormat="1" applyFont="1" applyAlignment="1">
      <alignment horizontal="right"/>
    </xf>
    <xf numFmtId="3" fontId="11" fillId="0" borderId="5" xfId="0" applyNumberFormat="1" applyFont="1" applyBorder="1" applyAlignment="1">
      <alignment horizontal="right"/>
    </xf>
    <xf numFmtId="0" fontId="12" fillId="0" borderId="0" xfId="0" applyFont="1"/>
    <xf numFmtId="3" fontId="12" fillId="0" borderId="0" xfId="0" applyNumberFormat="1" applyFont="1"/>
    <xf numFmtId="0" fontId="13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1" fillId="2" borderId="2" xfId="0" applyNumberFormat="1" applyFont="1" applyFill="1" applyBorder="1" applyAlignment="1">
      <alignment horizontal="right"/>
    </xf>
    <xf numFmtId="3" fontId="1" fillId="2" borderId="0" xfId="0" applyNumberFormat="1" applyFont="1" applyFill="1"/>
    <xf numFmtId="3" fontId="12" fillId="2" borderId="0" xfId="0" applyNumberFormat="1" applyFont="1" applyFill="1"/>
    <xf numFmtId="3" fontId="4" fillId="2" borderId="3" xfId="0" applyNumberFormat="1" applyFont="1" applyFill="1" applyBorder="1"/>
    <xf numFmtId="3" fontId="4" fillId="2" borderId="1" xfId="0" applyNumberFormat="1" applyFont="1" applyFill="1" applyBorder="1"/>
    <xf numFmtId="3" fontId="4" fillId="2" borderId="0" xfId="0" applyNumberFormat="1" applyFont="1" applyFill="1"/>
    <xf numFmtId="3" fontId="1" fillId="2" borderId="1" xfId="0" applyNumberFormat="1" applyFont="1" applyFill="1" applyBorder="1"/>
    <xf numFmtId="14" fontId="1" fillId="2" borderId="2" xfId="0" applyNumberFormat="1" applyFont="1" applyFill="1" applyBorder="1"/>
    <xf numFmtId="3" fontId="4" fillId="2" borderId="4" xfId="0" applyNumberFormat="1" applyFont="1" applyFill="1" applyBorder="1"/>
    <xf numFmtId="0" fontId="14" fillId="0" borderId="0" xfId="0" applyFont="1"/>
    <xf numFmtId="0" fontId="15" fillId="0" borderId="6" xfId="0" applyFont="1" applyBorder="1"/>
    <xf numFmtId="0" fontId="10" fillId="0" borderId="6" xfId="0" applyFont="1" applyBorder="1"/>
    <xf numFmtId="0" fontId="8" fillId="0" borderId="6" xfId="0" applyFont="1" applyBorder="1"/>
    <xf numFmtId="3" fontId="15" fillId="0" borderId="6" xfId="0" applyNumberFormat="1" applyFont="1" applyBorder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/>
    <xf numFmtId="0" fontId="11" fillId="0" borderId="3" xfId="0" applyFont="1" applyBorder="1"/>
    <xf numFmtId="0" fontId="6" fillId="0" borderId="0" xfId="0" applyFont="1"/>
    <xf numFmtId="0" fontId="10" fillId="0" borderId="0" xfId="0" applyFont="1" applyAlignment="1">
      <alignment wrapText="1"/>
    </xf>
    <xf numFmtId="0" fontId="11" fillId="0" borderId="5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2"/>
  <sheetViews>
    <sheetView tabSelected="1" workbookViewId="0">
      <selection activeCell="B88" sqref="B88"/>
    </sheetView>
  </sheetViews>
  <sheetFormatPr defaultColWidth="9.140625" defaultRowHeight="12.75" outlineLevelCol="1"/>
  <cols>
    <col min="1" max="1" width="4.5703125" style="1" customWidth="1" outlineLevel="1"/>
    <col min="2" max="2" width="38.28515625" style="1" customWidth="1" outlineLevel="1"/>
    <col min="3" max="3" width="2" style="1" customWidth="1"/>
    <col min="4" max="4" width="4.5703125" style="1" hidden="1" customWidth="1" outlineLevel="1"/>
    <col min="5" max="5" width="39.140625" style="1" hidden="1" customWidth="1" outlineLevel="1"/>
    <col min="6" max="6" width="2.28515625" style="1" customWidth="1" collapsed="1"/>
    <col min="7" max="7" width="4.5703125" style="1" hidden="1" customWidth="1" outlineLevel="1"/>
    <col min="8" max="8" width="38.28515625" style="1" hidden="1" customWidth="1" outlineLevel="1"/>
    <col min="9" max="9" width="18.42578125" style="1" customWidth="1" collapsed="1"/>
    <col min="10" max="10" width="18.42578125" style="1" customWidth="1"/>
    <col min="11" max="13" width="18.42578125" style="1" hidden="1" customWidth="1"/>
    <col min="14" max="16384" width="9.140625" style="1"/>
  </cols>
  <sheetData>
    <row r="1" spans="1:13">
      <c r="A1" s="2" t="s">
        <v>111</v>
      </c>
      <c r="G1" s="2" t="s">
        <v>111</v>
      </c>
    </row>
    <row r="2" spans="1:13">
      <c r="A2" s="2" t="s">
        <v>112</v>
      </c>
      <c r="G2" s="2" t="s">
        <v>112</v>
      </c>
    </row>
    <row r="4" spans="1:13" ht="15.75">
      <c r="A4" s="3" t="s">
        <v>0</v>
      </c>
      <c r="D4" s="3" t="s">
        <v>1</v>
      </c>
      <c r="G4" s="3" t="s">
        <v>2</v>
      </c>
    </row>
    <row r="5" spans="1:13">
      <c r="A5" s="1" t="s">
        <v>165</v>
      </c>
      <c r="G5" s="1" t="s">
        <v>161</v>
      </c>
    </row>
    <row r="6" spans="1:13" ht="13.5" thickBot="1">
      <c r="A6" s="4" t="s">
        <v>3</v>
      </c>
      <c r="B6" s="5"/>
      <c r="C6" s="5"/>
      <c r="D6" s="4" t="s">
        <v>4</v>
      </c>
      <c r="E6" s="5"/>
      <c r="F6" s="5"/>
      <c r="G6" s="4" t="s">
        <v>5</v>
      </c>
      <c r="H6" s="5"/>
      <c r="I6" s="5"/>
      <c r="J6" s="5"/>
      <c r="K6" s="5"/>
      <c r="L6" s="5"/>
      <c r="M6" s="5"/>
    </row>
    <row r="7" spans="1:13" ht="13.5" thickTop="1">
      <c r="A7" s="6"/>
      <c r="B7" s="6"/>
      <c r="C7" s="7"/>
      <c r="D7" s="6"/>
      <c r="E7" s="6"/>
      <c r="F7" s="7"/>
      <c r="G7" s="6"/>
      <c r="H7" s="6"/>
      <c r="I7" s="43">
        <v>44742</v>
      </c>
      <c r="J7" s="43">
        <v>44561</v>
      </c>
      <c r="K7" s="43">
        <v>44196</v>
      </c>
      <c r="L7" s="43">
        <v>43830</v>
      </c>
      <c r="M7" s="36" t="s">
        <v>160</v>
      </c>
    </row>
    <row r="8" spans="1:13">
      <c r="C8" s="8"/>
      <c r="F8" s="8"/>
      <c r="I8" s="37"/>
      <c r="J8" s="37"/>
      <c r="K8" s="37"/>
      <c r="L8" s="37"/>
      <c r="M8" s="37"/>
    </row>
    <row r="9" spans="1:13">
      <c r="A9" s="9" t="s">
        <v>6</v>
      </c>
      <c r="C9" s="8"/>
      <c r="D9" s="9" t="s">
        <v>7</v>
      </c>
      <c r="F9" s="8"/>
      <c r="G9" s="9" t="s">
        <v>8</v>
      </c>
      <c r="I9" s="37"/>
      <c r="J9" s="37"/>
      <c r="K9" s="37"/>
      <c r="L9" s="37"/>
      <c r="M9" s="37"/>
    </row>
    <row r="10" spans="1:13">
      <c r="A10" s="1" t="s">
        <v>9</v>
      </c>
      <c r="C10" s="8"/>
      <c r="D10" s="1" t="s">
        <v>10</v>
      </c>
      <c r="F10" s="8"/>
      <c r="G10" s="1" t="s">
        <v>11</v>
      </c>
      <c r="I10" s="37">
        <v>966613</v>
      </c>
      <c r="J10" s="37">
        <v>1470639</v>
      </c>
      <c r="K10" s="37">
        <v>844718</v>
      </c>
      <c r="L10" s="37">
        <v>507527</v>
      </c>
      <c r="M10" s="37">
        <v>639370</v>
      </c>
    </row>
    <row r="11" spans="1:13" ht="12.75" hidden="1" customHeight="1">
      <c r="A11" s="1" t="s">
        <v>12</v>
      </c>
      <c r="C11" s="8"/>
      <c r="D11" s="1" t="s">
        <v>13</v>
      </c>
      <c r="F11" s="8"/>
      <c r="G11" s="1" t="s">
        <v>14</v>
      </c>
      <c r="I11" s="37"/>
      <c r="J11" s="37"/>
      <c r="K11" s="37"/>
      <c r="L11" s="37"/>
      <c r="M11" s="37"/>
    </row>
    <row r="12" spans="1:13">
      <c r="A12" s="1" t="s">
        <v>15</v>
      </c>
      <c r="C12" s="8"/>
      <c r="D12" s="1" t="s">
        <v>16</v>
      </c>
      <c r="F12" s="8"/>
      <c r="G12" s="1" t="s">
        <v>17</v>
      </c>
      <c r="I12" s="37">
        <v>14359477</v>
      </c>
      <c r="J12" s="37">
        <v>16789457</v>
      </c>
      <c r="K12" s="37">
        <v>15595709</v>
      </c>
      <c r="L12" s="37">
        <v>17130135</v>
      </c>
      <c r="M12" s="37">
        <v>15981290</v>
      </c>
    </row>
    <row r="13" spans="1:13" s="32" customFormat="1" ht="12.75" hidden="1" customHeight="1">
      <c r="C13" s="33"/>
      <c r="F13" s="33"/>
      <c r="H13" s="34" t="s">
        <v>141</v>
      </c>
      <c r="I13" s="38"/>
      <c r="J13" s="38"/>
      <c r="K13" s="38"/>
      <c r="L13" s="38"/>
      <c r="M13" s="38"/>
    </row>
    <row r="14" spans="1:13" s="32" customFormat="1" ht="12.75" hidden="1" customHeight="1">
      <c r="C14" s="33"/>
      <c r="F14" s="33"/>
      <c r="H14" s="34" t="s">
        <v>142</v>
      </c>
      <c r="I14" s="38"/>
      <c r="J14" s="38"/>
      <c r="K14" s="38"/>
      <c r="L14" s="38"/>
      <c r="M14" s="38"/>
    </row>
    <row r="15" spans="1:13" s="32" customFormat="1" ht="12.75" hidden="1" customHeight="1">
      <c r="C15" s="33"/>
      <c r="F15" s="33"/>
      <c r="H15" s="34" t="s">
        <v>143</v>
      </c>
      <c r="I15" s="38"/>
      <c r="J15" s="38"/>
      <c r="K15" s="38"/>
      <c r="L15" s="38"/>
      <c r="M15" s="38"/>
    </row>
    <row r="16" spans="1:13" s="32" customFormat="1" ht="12.75" hidden="1" customHeight="1">
      <c r="C16" s="33"/>
      <c r="F16" s="33"/>
      <c r="H16" s="34" t="s">
        <v>144</v>
      </c>
      <c r="I16" s="38"/>
      <c r="J16" s="38"/>
      <c r="K16" s="38"/>
      <c r="L16" s="38"/>
      <c r="M16" s="38"/>
    </row>
    <row r="17" spans="1:13">
      <c r="A17" s="50" t="s">
        <v>19</v>
      </c>
      <c r="C17" s="8"/>
      <c r="D17" s="1" t="s">
        <v>20</v>
      </c>
      <c r="F17" s="8"/>
      <c r="G17" s="1" t="s">
        <v>21</v>
      </c>
      <c r="I17" s="37">
        <v>66045</v>
      </c>
      <c r="J17" s="37">
        <v>154418</v>
      </c>
      <c r="K17" s="37">
        <v>6316</v>
      </c>
      <c r="L17" s="37"/>
      <c r="M17" s="37"/>
    </row>
    <row r="18" spans="1:13">
      <c r="A18" s="12" t="s">
        <v>18</v>
      </c>
      <c r="B18" s="13"/>
      <c r="C18" s="14"/>
      <c r="D18" s="12" t="s">
        <v>22</v>
      </c>
      <c r="E18" s="13"/>
      <c r="F18" s="14"/>
      <c r="G18" s="12" t="s">
        <v>23</v>
      </c>
      <c r="H18" s="13"/>
      <c r="I18" s="39">
        <f t="shared" ref="I18:J18" si="0">I10+I11+I12+I17</f>
        <v>15392135</v>
      </c>
      <c r="J18" s="39">
        <f t="shared" si="0"/>
        <v>18414514</v>
      </c>
      <c r="K18" s="39">
        <f t="shared" ref="K18:M18" si="1">K10+K11+K12+K17</f>
        <v>16446743</v>
      </c>
      <c r="L18" s="39">
        <f t="shared" ref="L18" si="2">L10+L11+L12+L17</f>
        <v>17637662</v>
      </c>
      <c r="M18" s="39">
        <f t="shared" si="1"/>
        <v>16620660</v>
      </c>
    </row>
    <row r="19" spans="1:13">
      <c r="C19" s="8"/>
      <c r="F19" s="8"/>
      <c r="I19" s="37"/>
      <c r="J19" s="37"/>
      <c r="K19" s="37"/>
      <c r="L19" s="37"/>
      <c r="M19" s="37"/>
    </row>
    <row r="20" spans="1:13">
      <c r="A20" s="9" t="s">
        <v>24</v>
      </c>
      <c r="C20" s="8"/>
      <c r="D20" s="9" t="s">
        <v>25</v>
      </c>
      <c r="F20" s="8"/>
      <c r="G20" s="9" t="s">
        <v>26</v>
      </c>
      <c r="I20" s="37"/>
      <c r="J20" s="37"/>
      <c r="K20" s="37"/>
      <c r="L20" s="37"/>
      <c r="M20" s="37"/>
    </row>
    <row r="21" spans="1:13" hidden="1">
      <c r="B21" s="15" t="s">
        <v>27</v>
      </c>
      <c r="C21" s="8"/>
      <c r="E21" s="15" t="s">
        <v>28</v>
      </c>
      <c r="F21" s="8"/>
      <c r="G21" s="53" t="s">
        <v>139</v>
      </c>
      <c r="H21" s="53"/>
      <c r="I21" s="37"/>
      <c r="J21" s="37"/>
      <c r="K21" s="37"/>
      <c r="L21" s="37"/>
      <c r="M21" s="37"/>
    </row>
    <row r="22" spans="1:13" s="32" customFormat="1" ht="12.75" customHeight="1">
      <c r="C22" s="33"/>
      <c r="F22" s="33"/>
      <c r="G22" s="35"/>
      <c r="H22" s="34"/>
      <c r="I22" s="38"/>
      <c r="J22" s="38"/>
      <c r="K22" s="38"/>
      <c r="L22" s="38"/>
      <c r="M22" s="38"/>
    </row>
    <row r="23" spans="1:13" s="32" customFormat="1" ht="12.75" hidden="1" customHeight="1">
      <c r="C23" s="33"/>
      <c r="F23" s="33"/>
      <c r="G23" s="35"/>
      <c r="H23" s="34"/>
      <c r="I23" s="38"/>
      <c r="J23" s="38"/>
      <c r="K23" s="38"/>
      <c r="L23" s="38"/>
      <c r="M23" s="38"/>
    </row>
    <row r="24" spans="1:13" s="32" customFormat="1" ht="12.75" hidden="1" customHeight="1">
      <c r="C24" s="33"/>
      <c r="F24" s="33"/>
      <c r="G24" s="35"/>
      <c r="H24" s="34"/>
      <c r="I24" s="38"/>
      <c r="J24" s="38"/>
      <c r="K24" s="38"/>
      <c r="L24" s="38"/>
      <c r="M24" s="38"/>
    </row>
    <row r="25" spans="1:13" s="32" customFormat="1" ht="12.75" hidden="1" customHeight="1">
      <c r="C25" s="33"/>
      <c r="F25" s="33"/>
      <c r="G25" s="35"/>
      <c r="H25" s="34"/>
      <c r="I25" s="38"/>
      <c r="J25" s="38"/>
      <c r="K25" s="38"/>
      <c r="L25" s="38"/>
      <c r="M25" s="38"/>
    </row>
    <row r="26" spans="1:13">
      <c r="A26" s="51" t="s">
        <v>166</v>
      </c>
      <c r="B26" s="51"/>
      <c r="C26" s="8"/>
      <c r="E26" s="15" t="s">
        <v>29</v>
      </c>
      <c r="F26" s="8"/>
      <c r="G26" s="53" t="s">
        <v>140</v>
      </c>
      <c r="H26" s="53" t="s">
        <v>30</v>
      </c>
      <c r="I26" s="37">
        <v>458000</v>
      </c>
      <c r="J26" s="37">
        <v>458000</v>
      </c>
      <c r="K26" s="37">
        <v>458000</v>
      </c>
      <c r="L26" s="37">
        <v>458000</v>
      </c>
      <c r="M26" s="37">
        <v>508000</v>
      </c>
    </row>
    <row r="27" spans="1:13">
      <c r="A27" s="51" t="s">
        <v>15</v>
      </c>
      <c r="B27" s="51"/>
      <c r="C27" s="8"/>
      <c r="E27" s="15" t="s">
        <v>31</v>
      </c>
      <c r="F27" s="8"/>
      <c r="G27" s="53" t="s">
        <v>17</v>
      </c>
      <c r="H27" s="53" t="s">
        <v>30</v>
      </c>
      <c r="I27" s="37">
        <v>44270849</v>
      </c>
      <c r="J27" s="37">
        <v>32749993</v>
      </c>
      <c r="K27" s="37">
        <v>28982306</v>
      </c>
      <c r="L27" s="37">
        <v>21278308</v>
      </c>
      <c r="M27" s="37">
        <v>16050299</v>
      </c>
    </row>
    <row r="28" spans="1:13" s="32" customFormat="1" ht="12.75" hidden="1" customHeight="1">
      <c r="C28" s="33"/>
      <c r="F28" s="33"/>
      <c r="G28" s="35"/>
      <c r="H28" s="34" t="s">
        <v>141</v>
      </c>
      <c r="I28" s="38"/>
      <c r="J28" s="38"/>
      <c r="K28" s="38"/>
      <c r="L28" s="38"/>
      <c r="M28" s="38"/>
    </row>
    <row r="29" spans="1:13" s="32" customFormat="1" ht="12.75" hidden="1" customHeight="1">
      <c r="C29" s="33"/>
      <c r="F29" s="33"/>
      <c r="G29" s="35"/>
      <c r="H29" s="34" t="s">
        <v>142</v>
      </c>
      <c r="I29" s="38"/>
      <c r="J29" s="38"/>
      <c r="K29" s="38"/>
      <c r="L29" s="38"/>
      <c r="M29" s="38"/>
    </row>
    <row r="30" spans="1:13" s="32" customFormat="1" ht="12.75" hidden="1" customHeight="1">
      <c r="C30" s="33"/>
      <c r="F30" s="33"/>
      <c r="G30" s="35"/>
      <c r="H30" s="34" t="s">
        <v>143</v>
      </c>
      <c r="I30" s="38"/>
      <c r="J30" s="38"/>
      <c r="K30" s="38"/>
      <c r="L30" s="38"/>
      <c r="M30" s="38"/>
    </row>
    <row r="31" spans="1:13" s="32" customFormat="1" ht="12.75" hidden="1" customHeight="1">
      <c r="C31" s="33"/>
      <c r="F31" s="33"/>
      <c r="G31" s="35"/>
      <c r="H31" s="34" t="s">
        <v>144</v>
      </c>
      <c r="I31" s="38"/>
      <c r="J31" s="38"/>
      <c r="K31" s="38"/>
      <c r="L31" s="38"/>
      <c r="M31" s="38"/>
    </row>
    <row r="32" spans="1:13" hidden="1">
      <c r="A32" s="50" t="s">
        <v>32</v>
      </c>
      <c r="C32" s="8"/>
      <c r="D32" s="1" t="s">
        <v>33</v>
      </c>
      <c r="F32" s="8"/>
      <c r="G32" s="1" t="s">
        <v>34</v>
      </c>
      <c r="I32" s="37"/>
      <c r="J32" s="37"/>
      <c r="K32" s="37"/>
      <c r="L32" s="37"/>
      <c r="M32" s="37"/>
    </row>
    <row r="33" spans="1:13">
      <c r="A33" s="1" t="s">
        <v>167</v>
      </c>
      <c r="C33" s="8"/>
      <c r="D33" s="1" t="s">
        <v>35</v>
      </c>
      <c r="F33" s="8"/>
      <c r="G33" s="1" t="s">
        <v>36</v>
      </c>
      <c r="I33" s="37">
        <v>431291</v>
      </c>
      <c r="J33" s="37">
        <v>429096</v>
      </c>
      <c r="K33" s="37">
        <v>445573</v>
      </c>
      <c r="L33" s="37">
        <v>441368</v>
      </c>
      <c r="M33" s="37">
        <v>451064</v>
      </c>
    </row>
    <row r="34" spans="1:13">
      <c r="A34" s="50" t="s">
        <v>37</v>
      </c>
      <c r="B34" s="11"/>
      <c r="C34" s="8"/>
      <c r="D34" s="1" t="s">
        <v>38</v>
      </c>
      <c r="F34" s="8"/>
      <c r="G34" s="1" t="s">
        <v>39</v>
      </c>
      <c r="I34" s="37">
        <v>472817</v>
      </c>
      <c r="J34" s="37">
        <v>532098</v>
      </c>
      <c r="K34" s="37">
        <v>686806</v>
      </c>
      <c r="L34" s="37"/>
      <c r="M34" s="37"/>
    </row>
    <row r="35" spans="1:13">
      <c r="A35" s="12" t="s">
        <v>40</v>
      </c>
      <c r="B35" s="13"/>
      <c r="C35" s="14"/>
      <c r="D35" s="12" t="s">
        <v>41</v>
      </c>
      <c r="E35" s="13"/>
      <c r="F35" s="14"/>
      <c r="G35" s="12" t="s">
        <v>42</v>
      </c>
      <c r="H35" s="13"/>
      <c r="I35" s="39">
        <f>I21+I26+I27+I32+I33+I34</f>
        <v>45632957</v>
      </c>
      <c r="J35" s="39">
        <f>J21+J26+J27+J32+J33+J34</f>
        <v>34169187</v>
      </c>
      <c r="K35" s="39">
        <f>K21+K26+K27+K32+K33+K34</f>
        <v>30572685</v>
      </c>
      <c r="L35" s="39">
        <f>L21+L26+L27+L32+L33+L34</f>
        <v>22177676</v>
      </c>
      <c r="M35" s="39">
        <f>M21+M26+M27+M32+M33+M34</f>
        <v>17009363</v>
      </c>
    </row>
    <row r="36" spans="1:13" ht="13.5" thickBot="1">
      <c r="A36" s="4" t="s">
        <v>43</v>
      </c>
      <c r="B36" s="5"/>
      <c r="C36" s="16"/>
      <c r="D36" s="4" t="s">
        <v>44</v>
      </c>
      <c r="E36" s="5"/>
      <c r="F36" s="16"/>
      <c r="G36" s="4" t="s">
        <v>45</v>
      </c>
      <c r="H36" s="5"/>
      <c r="I36" s="40">
        <f t="shared" ref="I36:J36" si="3">I18+I35</f>
        <v>61025092</v>
      </c>
      <c r="J36" s="40">
        <f t="shared" si="3"/>
        <v>52583701</v>
      </c>
      <c r="K36" s="40">
        <f t="shared" ref="K36:L36" si="4">K18+K35</f>
        <v>47019428</v>
      </c>
      <c r="L36" s="40">
        <f t="shared" si="4"/>
        <v>39815338</v>
      </c>
      <c r="M36" s="40">
        <f t="shared" ref="M36" si="5">M18+M35</f>
        <v>33630023</v>
      </c>
    </row>
    <row r="37" spans="1:13" ht="13.5" thickTop="1">
      <c r="A37" s="9"/>
      <c r="C37" s="17"/>
      <c r="D37" s="9"/>
      <c r="F37" s="17"/>
      <c r="G37" s="9"/>
      <c r="I37" s="41"/>
      <c r="J37" s="41"/>
      <c r="K37" s="41"/>
      <c r="L37" s="41"/>
      <c r="M37" s="41"/>
    </row>
    <row r="38" spans="1:13">
      <c r="A38" s="9"/>
      <c r="C38" s="17"/>
      <c r="D38" s="9"/>
      <c r="F38" s="17"/>
      <c r="G38" s="9"/>
      <c r="I38" s="41"/>
      <c r="J38" s="41"/>
      <c r="K38" s="41"/>
      <c r="L38" s="41"/>
      <c r="M38" s="41"/>
    </row>
    <row r="39" spans="1:13">
      <c r="A39" s="9"/>
      <c r="C39" s="17"/>
      <c r="D39" s="9"/>
      <c r="F39" s="17"/>
      <c r="G39" s="9"/>
      <c r="I39" s="41"/>
      <c r="J39" s="41"/>
      <c r="K39" s="41"/>
      <c r="L39" s="41"/>
      <c r="M39" s="41"/>
    </row>
    <row r="40" spans="1:13">
      <c r="A40" s="9"/>
      <c r="C40" s="17"/>
      <c r="D40" s="9"/>
      <c r="F40" s="17"/>
      <c r="G40" s="9"/>
      <c r="I40" s="41"/>
      <c r="J40" s="41"/>
      <c r="K40" s="41"/>
      <c r="L40" s="41"/>
      <c r="M40" s="41"/>
    </row>
    <row r="41" spans="1:13" ht="13.5" thickBot="1">
      <c r="A41" s="4" t="s">
        <v>46</v>
      </c>
      <c r="B41" s="5"/>
      <c r="C41" s="18"/>
      <c r="D41" s="4" t="s">
        <v>47</v>
      </c>
      <c r="E41" s="5"/>
      <c r="F41" s="18"/>
      <c r="G41" s="4" t="s">
        <v>48</v>
      </c>
      <c r="H41" s="5"/>
      <c r="I41" s="42"/>
      <c r="J41" s="42"/>
      <c r="K41" s="42"/>
      <c r="L41" s="42"/>
      <c r="M41" s="42"/>
    </row>
    <row r="42" spans="1:13" ht="13.5" thickTop="1">
      <c r="A42" s="19"/>
      <c r="B42" s="6"/>
      <c r="C42" s="7"/>
      <c r="D42" s="19"/>
      <c r="E42" s="6"/>
      <c r="F42" s="7"/>
      <c r="G42" s="19"/>
      <c r="H42" s="6"/>
      <c r="I42" s="43">
        <f>I7</f>
        <v>44742</v>
      </c>
      <c r="J42" s="43">
        <f>J7</f>
        <v>44561</v>
      </c>
      <c r="K42" s="43">
        <f>K7</f>
        <v>44196</v>
      </c>
      <c r="L42" s="43">
        <v>43830</v>
      </c>
      <c r="M42" s="43">
        <v>43465</v>
      </c>
    </row>
    <row r="43" spans="1:13">
      <c r="A43" s="9" t="s">
        <v>49</v>
      </c>
      <c r="C43" s="8"/>
      <c r="D43" s="9" t="s">
        <v>50</v>
      </c>
      <c r="F43" s="8"/>
      <c r="G43" s="9" t="s">
        <v>51</v>
      </c>
      <c r="I43" s="37"/>
      <c r="J43" s="37"/>
      <c r="K43" s="37"/>
      <c r="L43" s="37"/>
      <c r="M43" s="37"/>
    </row>
    <row r="44" spans="1:13">
      <c r="A44" s="9" t="s">
        <v>52</v>
      </c>
      <c r="C44" s="8"/>
      <c r="D44" s="9" t="s">
        <v>53</v>
      </c>
      <c r="F44" s="8"/>
      <c r="G44" s="9" t="s">
        <v>54</v>
      </c>
      <c r="I44" s="37"/>
      <c r="J44" s="37"/>
      <c r="K44" s="37"/>
      <c r="L44" s="37"/>
      <c r="M44" s="37"/>
    </row>
    <row r="45" spans="1:13">
      <c r="A45" s="1" t="s">
        <v>55</v>
      </c>
      <c r="C45" s="8"/>
      <c r="D45" s="1" t="s">
        <v>56</v>
      </c>
      <c r="F45" s="8"/>
      <c r="G45" s="1" t="s">
        <v>57</v>
      </c>
      <c r="I45" s="37">
        <v>17972508</v>
      </c>
      <c r="J45" s="37">
        <v>13649811</v>
      </c>
      <c r="K45" s="37">
        <v>6893210</v>
      </c>
      <c r="L45" s="37">
        <v>13960183</v>
      </c>
      <c r="M45" s="37">
        <v>1032075</v>
      </c>
    </row>
    <row r="46" spans="1:13" s="32" customFormat="1" ht="12.75" hidden="1" customHeight="1">
      <c r="C46" s="33"/>
      <c r="F46" s="33"/>
      <c r="H46" s="34" t="s">
        <v>141</v>
      </c>
      <c r="I46" s="38"/>
      <c r="J46" s="38"/>
      <c r="K46" s="38"/>
      <c r="L46" s="38"/>
      <c r="M46" s="38"/>
    </row>
    <row r="47" spans="1:13" s="32" customFormat="1" ht="12.75" hidden="1" customHeight="1">
      <c r="C47" s="33"/>
      <c r="F47" s="33"/>
      <c r="H47" s="34" t="s">
        <v>142</v>
      </c>
      <c r="I47" s="38"/>
      <c r="J47" s="38"/>
      <c r="K47" s="38"/>
      <c r="L47" s="38"/>
      <c r="M47" s="38"/>
    </row>
    <row r="48" spans="1:13" s="32" customFormat="1" ht="12.75" hidden="1" customHeight="1">
      <c r="C48" s="33"/>
      <c r="F48" s="33"/>
      <c r="H48" s="34" t="s">
        <v>143</v>
      </c>
      <c r="I48" s="38"/>
      <c r="J48" s="38"/>
      <c r="K48" s="38"/>
      <c r="L48" s="38"/>
      <c r="M48" s="38"/>
    </row>
    <row r="49" spans="1:13" s="32" customFormat="1" ht="12.75" hidden="1" customHeight="1">
      <c r="C49" s="33"/>
      <c r="F49" s="33"/>
      <c r="H49" s="34" t="s">
        <v>144</v>
      </c>
      <c r="I49" s="38"/>
      <c r="J49" s="38"/>
      <c r="K49" s="38"/>
      <c r="L49" s="38"/>
      <c r="M49" s="38"/>
    </row>
    <row r="50" spans="1:13">
      <c r="A50" s="1" t="s">
        <v>58</v>
      </c>
      <c r="C50" s="8"/>
      <c r="D50" s="1" t="s">
        <v>59</v>
      </c>
      <c r="F50" s="8"/>
      <c r="G50" s="1" t="s">
        <v>60</v>
      </c>
      <c r="I50" s="37">
        <v>4809820</v>
      </c>
      <c r="J50" s="37">
        <v>3003330</v>
      </c>
      <c r="K50" s="37">
        <v>2358263</v>
      </c>
      <c r="L50" s="37">
        <v>1596802</v>
      </c>
      <c r="M50" s="37">
        <v>1602230</v>
      </c>
    </row>
    <row r="51" spans="1:13" s="32" customFormat="1" ht="12.75" hidden="1" customHeight="1">
      <c r="C51" s="33"/>
      <c r="F51" s="33"/>
      <c r="H51" s="34" t="s">
        <v>141</v>
      </c>
      <c r="I51" s="38"/>
      <c r="J51" s="38"/>
      <c r="K51" s="38"/>
      <c r="L51" s="38"/>
      <c r="M51" s="38"/>
    </row>
    <row r="52" spans="1:13" s="32" customFormat="1" ht="12.75" hidden="1" customHeight="1">
      <c r="C52" s="33"/>
      <c r="F52" s="33"/>
      <c r="H52" s="34" t="s">
        <v>142</v>
      </c>
      <c r="I52" s="38"/>
      <c r="J52" s="38"/>
      <c r="K52" s="38"/>
      <c r="L52" s="38"/>
      <c r="M52" s="38"/>
    </row>
    <row r="53" spans="1:13" s="32" customFormat="1" ht="12.75" hidden="1" customHeight="1">
      <c r="C53" s="33"/>
      <c r="F53" s="33"/>
      <c r="H53" s="34" t="s">
        <v>143</v>
      </c>
      <c r="I53" s="38"/>
      <c r="J53" s="38"/>
      <c r="K53" s="38"/>
      <c r="L53" s="38"/>
      <c r="M53" s="38"/>
    </row>
    <row r="54" spans="1:13" s="32" customFormat="1" ht="12.75" hidden="1" customHeight="1">
      <c r="C54" s="33"/>
      <c r="F54" s="33"/>
      <c r="H54" s="34" t="s">
        <v>144</v>
      </c>
      <c r="I54" s="38"/>
      <c r="J54" s="38"/>
      <c r="K54" s="38"/>
      <c r="L54" s="38"/>
      <c r="M54" s="38"/>
    </row>
    <row r="55" spans="1:13">
      <c r="A55" s="1" t="s">
        <v>61</v>
      </c>
      <c r="C55" s="8"/>
      <c r="D55" s="1" t="s">
        <v>62</v>
      </c>
      <c r="F55" s="8"/>
      <c r="G55" s="1" t="s">
        <v>63</v>
      </c>
      <c r="H55" s="11"/>
      <c r="I55" s="37">
        <v>2990</v>
      </c>
      <c r="J55" s="37">
        <v>29900</v>
      </c>
      <c r="K55" s="37"/>
      <c r="L55" s="37"/>
      <c r="M55" s="37"/>
    </row>
    <row r="56" spans="1:13">
      <c r="A56" s="12" t="s">
        <v>64</v>
      </c>
      <c r="B56" s="13"/>
      <c r="C56" s="14"/>
      <c r="D56" s="12" t="s">
        <v>65</v>
      </c>
      <c r="E56" s="13"/>
      <c r="F56" s="14"/>
      <c r="G56" s="12" t="s">
        <v>66</v>
      </c>
      <c r="H56" s="13"/>
      <c r="I56" s="39">
        <f>I45+I50+I55</f>
        <v>22785318</v>
      </c>
      <c r="J56" s="39">
        <f>J45+J50+J55</f>
        <v>16683041</v>
      </c>
      <c r="K56" s="39">
        <f t="shared" ref="K56:M56" si="6">K45+K50+K55</f>
        <v>9251473</v>
      </c>
      <c r="L56" s="39">
        <f t="shared" ref="L56" si="7">L45+L50+L55</f>
        <v>15556985</v>
      </c>
      <c r="M56" s="39">
        <f t="shared" si="6"/>
        <v>2634305</v>
      </c>
    </row>
    <row r="57" spans="1:13">
      <c r="A57" s="9"/>
      <c r="C57" s="8"/>
      <c r="D57" s="9"/>
      <c r="F57" s="8"/>
      <c r="G57" s="9"/>
      <c r="I57" s="37"/>
      <c r="J57" s="37"/>
      <c r="K57" s="37"/>
      <c r="L57" s="37"/>
      <c r="M57" s="37"/>
    </row>
    <row r="58" spans="1:13">
      <c r="A58" s="9" t="s">
        <v>67</v>
      </c>
      <c r="C58" s="8"/>
      <c r="D58" s="9" t="s">
        <v>68</v>
      </c>
      <c r="F58" s="8"/>
      <c r="G58" s="9" t="s">
        <v>69</v>
      </c>
      <c r="I58" s="37"/>
      <c r="J58" s="37"/>
      <c r="K58" s="37"/>
      <c r="L58" s="37"/>
      <c r="M58" s="37"/>
    </row>
    <row r="59" spans="1:13">
      <c r="A59" s="1" t="s">
        <v>168</v>
      </c>
      <c r="C59" s="8"/>
      <c r="D59" s="1" t="s">
        <v>70</v>
      </c>
      <c r="F59" s="8"/>
      <c r="G59" s="1" t="s">
        <v>57</v>
      </c>
      <c r="I59" s="37">
        <v>10694136</v>
      </c>
      <c r="J59" s="37">
        <v>10140861</v>
      </c>
      <c r="K59" s="37">
        <v>15029421</v>
      </c>
      <c r="L59" s="37">
        <v>5227305</v>
      </c>
      <c r="M59" s="37">
        <v>15086667</v>
      </c>
    </row>
    <row r="60" spans="1:13" s="32" customFormat="1" ht="12.75" hidden="1" customHeight="1">
      <c r="C60" s="33"/>
      <c r="F60" s="33"/>
      <c r="H60" s="34" t="s">
        <v>141</v>
      </c>
      <c r="I60" s="38"/>
      <c r="J60" s="38"/>
      <c r="K60" s="38"/>
      <c r="L60" s="38"/>
      <c r="M60" s="38"/>
    </row>
    <row r="61" spans="1:13" s="32" customFormat="1" ht="12.75" hidden="1" customHeight="1">
      <c r="C61" s="33"/>
      <c r="F61" s="33"/>
      <c r="H61" s="34" t="s">
        <v>142</v>
      </c>
      <c r="I61" s="38"/>
      <c r="J61" s="38"/>
      <c r="K61" s="38"/>
      <c r="L61" s="38"/>
      <c r="M61" s="38"/>
    </row>
    <row r="62" spans="1:13" s="32" customFormat="1" ht="12.75" hidden="1" customHeight="1">
      <c r="C62" s="33"/>
      <c r="F62" s="33"/>
      <c r="H62" s="34" t="s">
        <v>143</v>
      </c>
      <c r="I62" s="38"/>
      <c r="J62" s="38"/>
      <c r="K62" s="38"/>
      <c r="L62" s="38"/>
      <c r="M62" s="38"/>
    </row>
    <row r="63" spans="1:13" s="32" customFormat="1" ht="12.75" hidden="1" customHeight="1">
      <c r="C63" s="33"/>
      <c r="F63" s="33"/>
      <c r="H63" s="34" t="s">
        <v>144</v>
      </c>
      <c r="I63" s="38"/>
      <c r="J63" s="38"/>
      <c r="K63" s="38"/>
      <c r="L63" s="38"/>
      <c r="M63" s="38"/>
    </row>
    <row r="64" spans="1:13" hidden="1">
      <c r="A64" s="50" t="s">
        <v>71</v>
      </c>
      <c r="C64" s="8"/>
      <c r="D64" s="1" t="s">
        <v>72</v>
      </c>
      <c r="F64" s="8"/>
      <c r="G64" s="1" t="s">
        <v>73</v>
      </c>
      <c r="I64" s="37"/>
      <c r="J64" s="37"/>
      <c r="K64" s="37"/>
      <c r="L64" s="37"/>
      <c r="M64" s="37"/>
    </row>
    <row r="65" spans="1:13" hidden="1">
      <c r="A65" s="50" t="s">
        <v>74</v>
      </c>
      <c r="C65" s="8"/>
      <c r="D65" s="1" t="s">
        <v>75</v>
      </c>
      <c r="F65" s="8"/>
      <c r="G65" s="1" t="s">
        <v>76</v>
      </c>
      <c r="I65" s="37">
        <v>0</v>
      </c>
      <c r="J65" s="37">
        <v>0</v>
      </c>
      <c r="K65" s="37">
        <v>0</v>
      </c>
      <c r="L65" s="37">
        <v>0</v>
      </c>
      <c r="M65" s="37">
        <v>0</v>
      </c>
    </row>
    <row r="66" spans="1:13">
      <c r="A66" s="12" t="s">
        <v>77</v>
      </c>
      <c r="B66" s="13"/>
      <c r="C66" s="14"/>
      <c r="D66" s="12" t="s">
        <v>78</v>
      </c>
      <c r="E66" s="13"/>
      <c r="F66" s="14"/>
      <c r="G66" s="12" t="s">
        <v>79</v>
      </c>
      <c r="H66" s="13"/>
      <c r="I66" s="39">
        <f t="shared" ref="I66:J66" si="8">I59+I64+I65</f>
        <v>10694136</v>
      </c>
      <c r="J66" s="39">
        <f t="shared" si="8"/>
        <v>10140861</v>
      </c>
      <c r="K66" s="39">
        <f t="shared" ref="K66:L66" si="9">K59+K64+K65</f>
        <v>15029421</v>
      </c>
      <c r="L66" s="39">
        <f t="shared" si="9"/>
        <v>5227305</v>
      </c>
      <c r="M66" s="39">
        <f t="shared" ref="M66" si="10">M59+M64+M65</f>
        <v>15086667</v>
      </c>
    </row>
    <row r="67" spans="1:13">
      <c r="A67" s="20" t="s">
        <v>80</v>
      </c>
      <c r="B67" s="21"/>
      <c r="C67" s="22"/>
      <c r="D67" s="20" t="s">
        <v>81</v>
      </c>
      <c r="E67" s="21"/>
      <c r="F67" s="22"/>
      <c r="G67" s="20" t="s">
        <v>82</v>
      </c>
      <c r="H67" s="21"/>
      <c r="I67" s="44">
        <f t="shared" ref="I67:J67" si="11">I56+I66</f>
        <v>33479454</v>
      </c>
      <c r="J67" s="44">
        <f t="shared" si="11"/>
        <v>26823902</v>
      </c>
      <c r="K67" s="44">
        <f t="shared" ref="K67:L67" si="12">K56+K66</f>
        <v>24280894</v>
      </c>
      <c r="L67" s="44">
        <f t="shared" si="12"/>
        <v>20784290</v>
      </c>
      <c r="M67" s="44">
        <f t="shared" ref="M67" si="13">M56+M66</f>
        <v>17720972</v>
      </c>
    </row>
    <row r="68" spans="1:13">
      <c r="A68" s="9"/>
      <c r="C68" s="8"/>
      <c r="D68" s="9"/>
      <c r="F68" s="8"/>
      <c r="G68" s="9"/>
      <c r="I68" s="37"/>
      <c r="J68" s="37"/>
      <c r="K68" s="37"/>
      <c r="L68" s="37"/>
      <c r="M68" s="37"/>
    </row>
    <row r="69" spans="1:13">
      <c r="A69" s="9" t="s">
        <v>83</v>
      </c>
      <c r="C69" s="8"/>
      <c r="D69" s="9" t="s">
        <v>84</v>
      </c>
      <c r="F69" s="8"/>
      <c r="G69" s="9" t="s">
        <v>85</v>
      </c>
      <c r="I69" s="37"/>
      <c r="J69" s="37"/>
      <c r="K69" s="37"/>
      <c r="L69" s="37"/>
      <c r="M69" s="37"/>
    </row>
    <row r="70" spans="1:13" ht="15" customHeight="1">
      <c r="A70" s="1" t="s">
        <v>86</v>
      </c>
      <c r="C70" s="8"/>
      <c r="D70" s="1" t="s">
        <v>87</v>
      </c>
      <c r="F70" s="8"/>
      <c r="G70" s="1" t="s">
        <v>88</v>
      </c>
      <c r="I70" s="37">
        <v>5700000</v>
      </c>
      <c r="J70" s="37">
        <v>5700000</v>
      </c>
      <c r="K70" s="37">
        <v>5700000</v>
      </c>
      <c r="L70" s="37">
        <v>5700000</v>
      </c>
      <c r="M70" s="37">
        <v>5700000</v>
      </c>
    </row>
    <row r="71" spans="1:13">
      <c r="A71" s="50" t="s">
        <v>169</v>
      </c>
      <c r="C71" s="8"/>
      <c r="D71" s="1" t="s">
        <v>89</v>
      </c>
      <c r="F71" s="8"/>
      <c r="G71" s="1" t="s">
        <v>90</v>
      </c>
      <c r="I71" s="37">
        <v>65829</v>
      </c>
      <c r="J71" s="37">
        <v>65829</v>
      </c>
      <c r="K71" s="37">
        <v>65829</v>
      </c>
      <c r="L71" s="37">
        <v>65829</v>
      </c>
      <c r="M71" s="37">
        <v>65829</v>
      </c>
    </row>
    <row r="72" spans="1:13" hidden="1">
      <c r="A72" s="50" t="s">
        <v>91</v>
      </c>
      <c r="C72" s="8"/>
      <c r="D72" s="1" t="s">
        <v>92</v>
      </c>
      <c r="F72" s="8"/>
      <c r="G72" s="1" t="s">
        <v>93</v>
      </c>
      <c r="I72" s="37">
        <v>0</v>
      </c>
      <c r="J72" s="37">
        <v>0</v>
      </c>
      <c r="K72" s="37">
        <v>0</v>
      </c>
      <c r="L72" s="37">
        <v>0</v>
      </c>
      <c r="M72" s="37">
        <v>0</v>
      </c>
    </row>
    <row r="73" spans="1:13" hidden="1">
      <c r="A73" s="1" t="s">
        <v>94</v>
      </c>
      <c r="C73" s="8"/>
      <c r="D73" s="1" t="s">
        <v>95</v>
      </c>
      <c r="F73" s="8"/>
      <c r="G73" s="1" t="s">
        <v>96</v>
      </c>
      <c r="I73" s="37">
        <v>0</v>
      </c>
      <c r="J73" s="37">
        <v>0</v>
      </c>
      <c r="K73" s="37">
        <v>0</v>
      </c>
      <c r="L73" s="37">
        <v>0</v>
      </c>
      <c r="M73" s="37">
        <v>0</v>
      </c>
    </row>
    <row r="74" spans="1:13" hidden="1">
      <c r="A74" s="50" t="s">
        <v>97</v>
      </c>
      <c r="C74" s="8"/>
      <c r="D74" s="1" t="s">
        <v>98</v>
      </c>
      <c r="F74" s="8"/>
      <c r="G74" s="1" t="s">
        <v>99</v>
      </c>
      <c r="I74" s="37"/>
      <c r="J74" s="37"/>
      <c r="K74" s="37"/>
      <c r="L74" s="37"/>
      <c r="M74" s="37"/>
    </row>
    <row r="75" spans="1:13">
      <c r="A75" s="50" t="s">
        <v>170</v>
      </c>
      <c r="C75" s="8"/>
      <c r="F75" s="8"/>
      <c r="G75" s="53" t="s">
        <v>145</v>
      </c>
      <c r="H75" s="53"/>
      <c r="I75" s="37">
        <v>118870</v>
      </c>
      <c r="J75" s="37">
        <v>85422</v>
      </c>
      <c r="K75" s="37">
        <v>83262</v>
      </c>
      <c r="L75" s="37">
        <v>9405</v>
      </c>
      <c r="M75" s="37">
        <v>11708</v>
      </c>
    </row>
    <row r="76" spans="1:13" ht="14.25" customHeight="1">
      <c r="A76" s="1" t="s">
        <v>100</v>
      </c>
      <c r="C76" s="8"/>
      <c r="D76" s="52" t="s">
        <v>101</v>
      </c>
      <c r="E76" s="52"/>
      <c r="F76" s="8"/>
      <c r="G76" s="1" t="s">
        <v>102</v>
      </c>
      <c r="I76" s="37">
        <v>19822526</v>
      </c>
      <c r="J76" s="37">
        <v>16448743</v>
      </c>
      <c r="K76" s="37">
        <v>13225814</v>
      </c>
      <c r="L76" s="37">
        <v>10131514</v>
      </c>
      <c r="M76" s="37">
        <v>6667657</v>
      </c>
    </row>
    <row r="77" spans="1:13">
      <c r="A77" s="1" t="s">
        <v>103</v>
      </c>
      <c r="C77" s="8"/>
      <c r="D77" s="1" t="s">
        <v>104</v>
      </c>
      <c r="F77" s="8"/>
      <c r="G77" s="1" t="s">
        <v>105</v>
      </c>
      <c r="I77" s="37">
        <v>1838413</v>
      </c>
      <c r="J77" s="37">
        <v>3459805</v>
      </c>
      <c r="K77" s="37">
        <v>3663629</v>
      </c>
      <c r="L77" s="37">
        <v>3124300</v>
      </c>
      <c r="M77" s="37">
        <v>3463857</v>
      </c>
    </row>
    <row r="78" spans="1:13">
      <c r="A78" s="12" t="s">
        <v>106</v>
      </c>
      <c r="B78" s="13"/>
      <c r="C78" s="14"/>
      <c r="D78" s="12" t="s">
        <v>107</v>
      </c>
      <c r="E78" s="13"/>
      <c r="F78" s="14"/>
      <c r="G78" s="12" t="s">
        <v>108</v>
      </c>
      <c r="H78" s="13"/>
      <c r="I78" s="39">
        <f>I70+I71+I72+I73+I74+I76+I77+I75</f>
        <v>27545638</v>
      </c>
      <c r="J78" s="39">
        <f>J70+J71+J72+J73+J74+J76+J77+J75</f>
        <v>25759799</v>
      </c>
      <c r="K78" s="39">
        <f>K70+K71+K72+K73+K74+K76+K77+K75</f>
        <v>22738534</v>
      </c>
      <c r="L78" s="39">
        <f>L70+L71+L72+L73+L74+L76+L77+L75</f>
        <v>19031048</v>
      </c>
      <c r="M78" s="39">
        <f>M70+M71+M72+M73+M74+M76+M77+M75</f>
        <v>15909051</v>
      </c>
    </row>
    <row r="79" spans="1:13" ht="13.5" thickBot="1">
      <c r="A79" s="4" t="s">
        <v>109</v>
      </c>
      <c r="B79" s="5"/>
      <c r="C79" s="16"/>
      <c r="D79" s="4" t="s">
        <v>47</v>
      </c>
      <c r="E79" s="5"/>
      <c r="F79" s="16"/>
      <c r="G79" s="4" t="s">
        <v>110</v>
      </c>
      <c r="H79" s="5"/>
      <c r="I79" s="40">
        <f t="shared" ref="I79:J79" si="14">I67+I78</f>
        <v>61025092</v>
      </c>
      <c r="J79" s="40">
        <f t="shared" si="14"/>
        <v>52583701</v>
      </c>
      <c r="K79" s="40">
        <f t="shared" ref="K79:L79" si="15">K67+K78</f>
        <v>47019428</v>
      </c>
      <c r="L79" s="40">
        <f t="shared" si="15"/>
        <v>39815338</v>
      </c>
      <c r="M79" s="40">
        <f t="shared" ref="M79" si="16">M67+M78</f>
        <v>33630023</v>
      </c>
    </row>
    <row r="80" spans="1:13" ht="13.5" thickTop="1"/>
    <row r="81" spans="9:13" ht="12.75" hidden="1" customHeight="1">
      <c r="I81" s="8"/>
      <c r="J81" s="8"/>
      <c r="K81" s="8"/>
      <c r="L81" s="8"/>
      <c r="M81" s="8"/>
    </row>
    <row r="82" spans="9:13">
      <c r="I82" s="8"/>
      <c r="J82" s="8"/>
      <c r="K82" s="8"/>
      <c r="L82" s="8"/>
      <c r="M82" s="8"/>
    </row>
  </sheetData>
  <dataConsolidate/>
  <mergeCells count="7">
    <mergeCell ref="A26:B26"/>
    <mergeCell ref="A27:B27"/>
    <mergeCell ref="D76:E76"/>
    <mergeCell ref="G21:H21"/>
    <mergeCell ref="G26:H26"/>
    <mergeCell ref="G27:H27"/>
    <mergeCell ref="G75:H75"/>
  </mergeCell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7271E-399D-4AD4-97F1-2F86113E4038}">
  <dimension ref="A2:IV29"/>
  <sheetViews>
    <sheetView topLeftCell="A4" workbookViewId="0">
      <selection activeCell="I45" sqref="I45"/>
    </sheetView>
  </sheetViews>
  <sheetFormatPr defaultRowHeight="12.75" outlineLevelCol="1"/>
  <cols>
    <col min="1" max="1" width="12.42578125" style="23" customWidth="1" outlineLevel="1"/>
    <col min="2" max="2" width="27.42578125" style="23" customWidth="1" outlineLevel="1"/>
    <col min="3" max="3" width="2.28515625" style="23" customWidth="1"/>
    <col min="4" max="4" width="5.42578125" style="23" hidden="1" customWidth="1" outlineLevel="1"/>
    <col min="5" max="5" width="39.42578125" style="23" hidden="1" customWidth="1" outlineLevel="1"/>
    <col min="6" max="6" width="2" style="23" customWidth="1" collapsed="1"/>
    <col min="7" max="7" width="5.42578125" style="23" hidden="1" customWidth="1" outlineLevel="1"/>
    <col min="8" max="8" width="40.5703125" style="23" hidden="1" customWidth="1" outlineLevel="1"/>
    <col min="9" max="9" width="10.85546875" style="23" customWidth="1" collapsed="1"/>
    <col min="10" max="10" width="10.85546875" style="23" customWidth="1"/>
    <col min="11" max="13" width="10.85546875" style="23" hidden="1" customWidth="1"/>
    <col min="14" max="256" width="9.140625" style="23"/>
  </cols>
  <sheetData>
    <row r="2" spans="1:13">
      <c r="A2" s="2" t="s">
        <v>111</v>
      </c>
      <c r="G2" s="2" t="s">
        <v>111</v>
      </c>
    </row>
    <row r="3" spans="1:13">
      <c r="A3" s="2" t="s">
        <v>112</v>
      </c>
      <c r="G3" s="2" t="s">
        <v>112</v>
      </c>
    </row>
    <row r="4" spans="1:13">
      <c r="G4" s="2"/>
    </row>
    <row r="5" spans="1:13" ht="15.75">
      <c r="A5" s="54" t="s">
        <v>113</v>
      </c>
      <c r="B5" s="54"/>
      <c r="D5" s="54" t="s">
        <v>114</v>
      </c>
      <c r="E5" s="54"/>
      <c r="G5" s="54" t="s">
        <v>115</v>
      </c>
      <c r="H5" s="54"/>
      <c r="I5" s="45"/>
      <c r="J5" s="45"/>
      <c r="K5" s="45"/>
      <c r="L5" s="45"/>
      <c r="M5" s="45"/>
    </row>
    <row r="6" spans="1:13" ht="13.5" thickBot="1">
      <c r="A6" s="50" t="s">
        <v>165</v>
      </c>
      <c r="B6" s="45"/>
      <c r="D6" s="10"/>
      <c r="E6" s="45"/>
      <c r="G6" s="10" t="s">
        <v>161</v>
      </c>
      <c r="H6" s="45"/>
      <c r="I6" s="45"/>
      <c r="J6" s="45"/>
      <c r="K6" s="45"/>
      <c r="L6" s="45"/>
      <c r="M6" s="45"/>
    </row>
    <row r="7" spans="1:13" ht="13.5" thickTop="1">
      <c r="A7" s="6"/>
      <c r="B7" s="6"/>
      <c r="C7" s="7"/>
      <c r="D7" s="6"/>
      <c r="E7" s="6"/>
      <c r="F7" s="7"/>
      <c r="G7" s="6"/>
      <c r="H7" s="6"/>
      <c r="I7" s="24" t="s">
        <v>176</v>
      </c>
      <c r="J7" s="24" t="s">
        <v>164</v>
      </c>
      <c r="K7" s="24" t="s">
        <v>163</v>
      </c>
      <c r="L7" s="24" t="s">
        <v>162</v>
      </c>
      <c r="M7" s="24" t="s">
        <v>159</v>
      </c>
    </row>
    <row r="8" spans="1:13">
      <c r="A8" s="1"/>
      <c r="B8" s="1"/>
      <c r="C8" s="25"/>
      <c r="D8" s="1"/>
      <c r="E8" s="1"/>
      <c r="F8" s="25"/>
      <c r="G8" s="1"/>
      <c r="H8" s="1"/>
      <c r="I8" s="26"/>
      <c r="J8" s="26"/>
      <c r="K8" s="26"/>
      <c r="L8" s="26"/>
      <c r="M8" s="26"/>
    </row>
    <row r="9" spans="1:13">
      <c r="A9" s="55" t="s">
        <v>146</v>
      </c>
      <c r="B9" s="55"/>
      <c r="D9" s="55" t="s">
        <v>116</v>
      </c>
      <c r="E9" s="55"/>
      <c r="G9" s="55" t="s">
        <v>133</v>
      </c>
      <c r="H9" s="55"/>
      <c r="I9" s="27">
        <v>7247007</v>
      </c>
      <c r="J9" s="27">
        <v>13970082</v>
      </c>
      <c r="K9" s="27">
        <v>13330151</v>
      </c>
      <c r="L9" s="27">
        <v>11923121</v>
      </c>
      <c r="M9" s="27">
        <v>10106048</v>
      </c>
    </row>
    <row r="10" spans="1:13">
      <c r="A10" s="55" t="s">
        <v>147</v>
      </c>
      <c r="B10" s="55"/>
      <c r="D10" s="55" t="s">
        <v>117</v>
      </c>
      <c r="E10" s="55"/>
      <c r="G10" s="55" t="s">
        <v>134</v>
      </c>
      <c r="H10" s="55"/>
      <c r="I10" s="27">
        <v>-875667</v>
      </c>
      <c r="J10" s="27">
        <v>-1742487</v>
      </c>
      <c r="K10" s="27">
        <v>-1806973</v>
      </c>
      <c r="L10" s="27">
        <v>-1661868</v>
      </c>
      <c r="M10" s="27">
        <v>-1275410</v>
      </c>
    </row>
    <row r="11" spans="1:13">
      <c r="A11" s="46" t="s">
        <v>171</v>
      </c>
      <c r="B11" s="47"/>
      <c r="C11" s="48"/>
      <c r="D11" s="47"/>
      <c r="E11" s="47"/>
      <c r="F11" s="48"/>
      <c r="G11" s="47"/>
      <c r="H11" s="47"/>
      <c r="I11" s="49">
        <f>I9+I10</f>
        <v>6371340</v>
      </c>
      <c r="J11" s="49">
        <f>J9+J10</f>
        <v>12227595</v>
      </c>
      <c r="K11" s="49">
        <f>K9+K10</f>
        <v>11523178</v>
      </c>
      <c r="L11" s="49">
        <f>L9+L10</f>
        <v>10261253</v>
      </c>
      <c r="M11" s="49">
        <f>M9+M10</f>
        <v>8830638</v>
      </c>
    </row>
    <row r="12" spans="1:13">
      <c r="A12" s="56"/>
      <c r="B12" s="56"/>
      <c r="C12" s="29"/>
      <c r="D12" s="56"/>
      <c r="E12" s="56"/>
      <c r="F12" s="29"/>
      <c r="G12" s="56" t="s">
        <v>135</v>
      </c>
      <c r="H12" s="56"/>
      <c r="I12" s="29"/>
      <c r="J12" s="29"/>
      <c r="K12" s="29"/>
      <c r="L12" s="29"/>
      <c r="M12" s="29"/>
    </row>
    <row r="13" spans="1:13">
      <c r="A13" s="55" t="s">
        <v>172</v>
      </c>
      <c r="B13" s="55"/>
      <c r="D13" s="55" t="s">
        <v>116</v>
      </c>
      <c r="E13" s="55"/>
      <c r="G13" s="55" t="s">
        <v>148</v>
      </c>
      <c r="H13" s="55"/>
      <c r="I13" s="27">
        <v>861208</v>
      </c>
      <c r="J13" s="27">
        <v>2040164</v>
      </c>
      <c r="K13" s="27">
        <v>1549113</v>
      </c>
      <c r="L13" s="27">
        <v>1977249</v>
      </c>
      <c r="M13" s="27">
        <v>3307768</v>
      </c>
    </row>
    <row r="14" spans="1:13">
      <c r="A14" s="55" t="s">
        <v>173</v>
      </c>
      <c r="B14" s="55"/>
      <c r="D14" s="55" t="s">
        <v>117</v>
      </c>
      <c r="E14" s="55"/>
      <c r="G14" s="55" t="s">
        <v>149</v>
      </c>
      <c r="H14" s="55"/>
      <c r="I14" s="27">
        <v>-485181</v>
      </c>
      <c r="J14" s="27">
        <v>-1641886</v>
      </c>
      <c r="K14" s="27">
        <v>-797894</v>
      </c>
      <c r="L14" s="27">
        <v>-680348</v>
      </c>
      <c r="M14" s="27">
        <v>-774539</v>
      </c>
    </row>
    <row r="15" spans="1:13">
      <c r="A15" s="46" t="s">
        <v>174</v>
      </c>
      <c r="B15" s="47"/>
      <c r="C15" s="48"/>
      <c r="D15" s="47"/>
      <c r="E15" s="47"/>
      <c r="F15" s="48"/>
      <c r="G15" s="47"/>
      <c r="H15" s="47"/>
      <c r="I15" s="49">
        <f>I13+I14</f>
        <v>376027</v>
      </c>
      <c r="J15" s="49">
        <f>J13+J14</f>
        <v>398278</v>
      </c>
      <c r="K15" s="49">
        <f>K13+K14</f>
        <v>751219</v>
      </c>
      <c r="L15" s="49">
        <f>L13+L14</f>
        <v>1296901</v>
      </c>
      <c r="M15" s="49">
        <f>M13+M14</f>
        <v>2533229</v>
      </c>
    </row>
    <row r="16" spans="1:13">
      <c r="A16" s="56"/>
      <c r="B16" s="56"/>
      <c r="C16" s="29"/>
      <c r="D16" s="56"/>
      <c r="E16" s="56"/>
      <c r="F16" s="29"/>
      <c r="G16" s="56" t="s">
        <v>150</v>
      </c>
      <c r="H16" s="56"/>
      <c r="I16" s="29"/>
      <c r="J16" s="29"/>
      <c r="K16" s="29"/>
      <c r="L16" s="29"/>
      <c r="M16" s="29"/>
    </row>
    <row r="17" spans="1:13">
      <c r="A17" s="57" t="s">
        <v>151</v>
      </c>
      <c r="B17" s="57"/>
      <c r="D17" s="58" t="s">
        <v>119</v>
      </c>
      <c r="E17" s="58"/>
      <c r="G17" s="55" t="s">
        <v>136</v>
      </c>
      <c r="H17" s="55"/>
      <c r="I17" s="27">
        <v>-670</v>
      </c>
      <c r="J17" s="27">
        <v>58421</v>
      </c>
      <c r="K17" s="27">
        <v>724808</v>
      </c>
      <c r="L17" s="27">
        <v>10624</v>
      </c>
      <c r="M17" s="27">
        <v>23</v>
      </c>
    </row>
    <row r="18" spans="1:13">
      <c r="A18" s="55" t="s">
        <v>152</v>
      </c>
      <c r="B18" s="55"/>
      <c r="D18" s="55" t="s">
        <v>120</v>
      </c>
      <c r="E18" s="55"/>
      <c r="G18" s="55" t="s">
        <v>118</v>
      </c>
      <c r="H18" s="55"/>
      <c r="I18" s="27">
        <v>1501298</v>
      </c>
      <c r="J18" s="27">
        <v>225282</v>
      </c>
      <c r="K18" s="27">
        <v>339671</v>
      </c>
      <c r="L18" s="27">
        <v>202022</v>
      </c>
      <c r="M18" s="27">
        <v>181927</v>
      </c>
    </row>
    <row r="19" spans="1:13">
      <c r="A19" s="55" t="s">
        <v>175</v>
      </c>
      <c r="B19" s="55"/>
      <c r="D19" s="55" t="s">
        <v>121</v>
      </c>
      <c r="E19" s="55"/>
      <c r="G19" s="55" t="s">
        <v>137</v>
      </c>
      <c r="H19" s="55"/>
      <c r="I19" s="27">
        <v>-4077622</v>
      </c>
      <c r="J19" s="27">
        <v>-5682081</v>
      </c>
      <c r="K19" s="27">
        <v>-6948060</v>
      </c>
      <c r="L19" s="27">
        <v>-6343727</v>
      </c>
      <c r="M19" s="27">
        <f>-1193285+-4700869</f>
        <v>-5894154</v>
      </c>
    </row>
    <row r="20" spans="1:13">
      <c r="A20" s="55" t="s">
        <v>153</v>
      </c>
      <c r="B20" s="55"/>
      <c r="D20" s="55" t="s">
        <v>122</v>
      </c>
      <c r="E20" s="55"/>
      <c r="G20" s="55" t="s">
        <v>138</v>
      </c>
      <c r="H20" s="55"/>
      <c r="I20" s="30">
        <v>-2091510</v>
      </c>
      <c r="J20" s="30">
        <v>-3249607</v>
      </c>
      <c r="K20" s="30">
        <v>-2254924</v>
      </c>
      <c r="L20" s="30">
        <v>-2019749</v>
      </c>
      <c r="M20" s="30">
        <v>-1920125</v>
      </c>
    </row>
    <row r="21" spans="1:13">
      <c r="A21" s="55" t="s">
        <v>123</v>
      </c>
      <c r="B21" s="55"/>
      <c r="D21" s="55" t="s">
        <v>124</v>
      </c>
      <c r="E21" s="55"/>
      <c r="G21" s="55" t="s">
        <v>125</v>
      </c>
      <c r="H21" s="55"/>
      <c r="I21" s="27">
        <v>-123413</v>
      </c>
      <c r="J21" s="27">
        <v>-232283</v>
      </c>
      <c r="K21" s="27">
        <v>-273265</v>
      </c>
      <c r="L21" s="27">
        <v>-9696</v>
      </c>
      <c r="M21" s="27">
        <v>-9696</v>
      </c>
    </row>
    <row r="22" spans="1:13">
      <c r="A22" s="55" t="s">
        <v>154</v>
      </c>
      <c r="B22" s="55"/>
      <c r="D22" s="55" t="s">
        <v>126</v>
      </c>
      <c r="E22" s="55"/>
      <c r="G22" s="55" t="s">
        <v>127</v>
      </c>
      <c r="H22" s="55"/>
      <c r="I22" s="27">
        <v>-7303</v>
      </c>
      <c r="J22" s="27">
        <v>-17511</v>
      </c>
      <c r="K22" s="27">
        <v>-30144</v>
      </c>
      <c r="L22" s="27">
        <v>-12349</v>
      </c>
      <c r="M22" s="27">
        <v>-8852</v>
      </c>
    </row>
    <row r="23" spans="1:13">
      <c r="A23" s="10"/>
      <c r="B23" s="10"/>
      <c r="D23" s="10"/>
      <c r="E23" s="10"/>
      <c r="G23" s="10"/>
      <c r="H23" s="10"/>
      <c r="I23" s="30"/>
      <c r="J23" s="30"/>
      <c r="K23" s="30"/>
      <c r="L23" s="30"/>
      <c r="M23" s="30"/>
    </row>
    <row r="24" spans="1:13">
      <c r="A24" s="56" t="s">
        <v>155</v>
      </c>
      <c r="B24" s="56"/>
      <c r="C24" s="29"/>
      <c r="D24" s="56" t="s">
        <v>128</v>
      </c>
      <c r="E24" s="56"/>
      <c r="F24" s="29"/>
      <c r="G24" s="56" t="s">
        <v>156</v>
      </c>
      <c r="H24" s="56"/>
      <c r="I24" s="29">
        <f>I11+I15+SUM(I17:I22)</f>
        <v>1948147</v>
      </c>
      <c r="J24" s="29">
        <f>J11+J15+SUM(J17:J22)</f>
        <v>3728094</v>
      </c>
      <c r="K24" s="29">
        <f>K11+K15+SUM(K17:K22)</f>
        <v>3832483</v>
      </c>
      <c r="L24" s="29">
        <f>L11+L15+SUM(L17:L22)</f>
        <v>3385279</v>
      </c>
      <c r="M24" s="29">
        <f>M11+M15+SUM(M17:M22)</f>
        <v>3712990</v>
      </c>
    </row>
    <row r="25" spans="1:13">
      <c r="A25" s="10"/>
      <c r="B25" s="10"/>
      <c r="D25" s="10"/>
      <c r="E25" s="10"/>
      <c r="G25" s="10"/>
      <c r="H25" s="10"/>
      <c r="I25" s="28"/>
      <c r="J25" s="28"/>
      <c r="K25" s="28"/>
      <c r="L25" s="28"/>
      <c r="M25" s="28"/>
    </row>
    <row r="26" spans="1:13">
      <c r="A26" s="55" t="s">
        <v>129</v>
      </c>
      <c r="B26" s="55"/>
      <c r="D26" s="55" t="s">
        <v>130</v>
      </c>
      <c r="E26" s="55"/>
      <c r="G26" s="55" t="s">
        <v>131</v>
      </c>
      <c r="H26" s="55"/>
      <c r="I26" s="30">
        <v>-109734</v>
      </c>
      <c r="J26" s="30">
        <v>-268289</v>
      </c>
      <c r="K26" s="30">
        <v>-168854</v>
      </c>
      <c r="L26" s="30">
        <v>-260979</v>
      </c>
      <c r="M26" s="30">
        <v>-249133</v>
      </c>
    </row>
    <row r="27" spans="1:13">
      <c r="A27" s="10"/>
      <c r="B27" s="10"/>
      <c r="D27" s="10"/>
      <c r="E27" s="10"/>
      <c r="G27" s="10"/>
      <c r="H27" s="10"/>
      <c r="I27" s="28"/>
      <c r="J27" s="28"/>
      <c r="K27" s="28"/>
      <c r="L27" s="28"/>
      <c r="M27" s="28"/>
    </row>
    <row r="28" spans="1:13" ht="13.5" thickBot="1">
      <c r="A28" s="59" t="s">
        <v>157</v>
      </c>
      <c r="B28" s="59"/>
      <c r="C28" s="31"/>
      <c r="D28" s="59" t="s">
        <v>132</v>
      </c>
      <c r="E28" s="59"/>
      <c r="F28" s="31"/>
      <c r="G28" s="59" t="s">
        <v>158</v>
      </c>
      <c r="H28" s="59"/>
      <c r="I28" s="31">
        <f>I24+I26</f>
        <v>1838413</v>
      </c>
      <c r="J28" s="31">
        <f>J24+J26</f>
        <v>3459805</v>
      </c>
      <c r="K28" s="31">
        <f>K24+K26</f>
        <v>3663629</v>
      </c>
      <c r="L28" s="31">
        <f>L24+L26</f>
        <v>3124300</v>
      </c>
      <c r="M28" s="31">
        <f>M24+M26</f>
        <v>3463857</v>
      </c>
    </row>
    <row r="29" spans="1:13" ht="13.5" thickTop="1"/>
  </sheetData>
  <mergeCells count="48">
    <mergeCell ref="A26:B26"/>
    <mergeCell ref="D26:E26"/>
    <mergeCell ref="G26:H26"/>
    <mergeCell ref="A28:B28"/>
    <mergeCell ref="D28:E28"/>
    <mergeCell ref="G28:H28"/>
    <mergeCell ref="A22:B22"/>
    <mergeCell ref="D22:E22"/>
    <mergeCell ref="G22:H22"/>
    <mergeCell ref="A24:B24"/>
    <mergeCell ref="D24:E24"/>
    <mergeCell ref="G24:H24"/>
    <mergeCell ref="A20:B20"/>
    <mergeCell ref="D20:E20"/>
    <mergeCell ref="G20:H20"/>
    <mergeCell ref="A21:B21"/>
    <mergeCell ref="D21:E21"/>
    <mergeCell ref="G21:H21"/>
    <mergeCell ref="A18:B18"/>
    <mergeCell ref="D18:E18"/>
    <mergeCell ref="G18:H18"/>
    <mergeCell ref="A19:B19"/>
    <mergeCell ref="D19:E19"/>
    <mergeCell ref="G19:H19"/>
    <mergeCell ref="A16:B16"/>
    <mergeCell ref="D16:E16"/>
    <mergeCell ref="G16:H16"/>
    <mergeCell ref="A17:B17"/>
    <mergeCell ref="D17:E17"/>
    <mergeCell ref="G17:H17"/>
    <mergeCell ref="A13:B13"/>
    <mergeCell ref="D13:E13"/>
    <mergeCell ref="G13:H13"/>
    <mergeCell ref="A14:B14"/>
    <mergeCell ref="D14:E14"/>
    <mergeCell ref="G14:H14"/>
    <mergeCell ref="A10:B10"/>
    <mergeCell ref="D10:E10"/>
    <mergeCell ref="G10:H10"/>
    <mergeCell ref="A12:B12"/>
    <mergeCell ref="D12:E12"/>
    <mergeCell ref="G12:H12"/>
    <mergeCell ref="A5:B5"/>
    <mergeCell ref="D5:E5"/>
    <mergeCell ref="G5:H5"/>
    <mergeCell ref="A9:B9"/>
    <mergeCell ref="D9:E9"/>
    <mergeCell ref="G9:H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Bilanss</vt:lpstr>
      <vt:lpstr>Profit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2019-06-26T08:42:17Z</cp:lastPrinted>
  <dcterms:created xsi:type="dcterms:W3CDTF">2017-06-01T05:44:58Z</dcterms:created>
  <dcterms:modified xsi:type="dcterms:W3CDTF">2022-07-25T11:44:26Z</dcterms:modified>
</cp:coreProperties>
</file>